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 Quality checks" sheetId="1" r:id="rId1"/>
    <sheet name="Constants" sheetId="2" r:id="rId2"/>
    <sheet name="Read me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2"/>
  <sheetViews>
    <sheetView workbookViewId="0"/>
  </sheetViews>
  <cols>
    <col min="1" max="1" width="12.83203125" customWidth="1"/>
    <col min="2" max="2" width="8.83203125" customWidth="1"/>
    <col min="3" max="3" width="15.83203125" customWidth="1"/>
    <col min="4" max="4" width="14.83203125" customWidth="1"/>
    <col min="5" max="5" width="13.83203125" customWidth="1"/>
    <col min="6" max="6" width="9.83203125" customWidth="1"/>
    <col min="7" max="7" width="13.83203125" customWidth="1"/>
    <col min="8" max="8" width="11.83203125" customWidth="1"/>
    <col min="9" max="9" width="15.83203125" customWidth="1"/>
    <col min="10" max="10" width="13.83203125" customWidth="1"/>
    <col min="11" max="11" width="11.83203125" customWidth="1"/>
    <col min="12" max="12" width="14.83203125" customWidth="1"/>
    <col min="13" max="13" width="14.83203125" customWidth="1"/>
    <col min="14" max="14" width="11.83203125" customWidth="1"/>
    <col min="15" max="15" width="12.83203125" customWidth="1"/>
    <col min="16" max="16" width="11.83203125" customWidth="1"/>
    <col min="17" max="17" width="14.83203125" customWidth="1"/>
    <col min="18" max="18" width="14.83203125" customWidth="1"/>
    <col min="19" max="19" width="30.83203125" customWidth="1"/>
  </cols>
  <sheetData>
    <row r="1">
      <c r="A1" t="str">
        <v>FUEL QUALITY CHECK LOG</v>
      </c>
    </row>
    <row r="2">
      <c r="A2" t="str">
        <v>One row per check. Log the routine ones, not only the ones a customer asked for.</v>
      </c>
    </row>
    <row r="4">
      <c r="A4" t="str">
        <v>Date</v>
      </c>
      <c r="B4" t="str">
        <v>Time</v>
      </c>
      <c r="C4" t="str">
        <v>Product</v>
      </c>
      <c r="D4" t="str">
        <v>Nozzle / tank</v>
      </c>
      <c r="E4" t="str">
        <v>Density observed (kg/m3)</v>
      </c>
      <c r="F4" t="str">
        <v>Temp (C)</v>
      </c>
      <c r="G4" t="str">
        <v>Coefficient (1)</v>
      </c>
      <c r="H4" t="str">
        <v>Factor (1)</v>
      </c>
      <c r="I4" t="str">
        <v>Density at 15C (1)</v>
      </c>
      <c r="J4" t="str">
        <v>Coefficient (2)</v>
      </c>
      <c r="K4" t="str">
        <v>Factor (2)</v>
      </c>
      <c r="L4" t="str">
        <v>Density at 15C</v>
      </c>
      <c r="M4" t="str">
        <v>Invoice density at 15C</v>
      </c>
      <c r="N4" t="str">
        <v>Difference</v>
      </c>
      <c r="O4" t="str">
        <v>Filter paper</v>
      </c>
      <c r="P4" t="str">
        <v>Water check</v>
      </c>
      <c r="Q4" t="str">
        <v>Prompted by</v>
      </c>
      <c r="R4" t="str">
        <v>Checked by</v>
      </c>
      <c r="S4" t="str">
        <v>Action taken</v>
      </c>
    </row>
    <row r="5">
      <c r="A5" t="str">
        <v>2026-08-22</v>
      </c>
      <c r="B5" t="str">
        <v>09:15</v>
      </c>
      <c r="C5" t="str">
        <v>Diesel / HSD</v>
      </c>
      <c r="D5" t="str">
        <v>Tank 2 / N3</v>
      </c>
      <c r="E5">
        <v>826.4</v>
      </c>
      <c r="F5">
        <v>32</v>
      </c>
      <c r="G5">
        <f>IF(OR(E5="",C5=""),"",VLOOKUP(C5,Constants!$A$2:$C$4,2,FALSE)/(E5^2)+VLOOKUP(C5,Constants!$A$2:$C$4,3,FALSE)/E5)</f>
      </c>
      <c r="H5">
        <f>IF(OR(G5="",F5=""),"",EXP(-G5*(F5-15)*(1+0.8*G5*(F5-15))))</f>
      </c>
      <c r="I5">
        <f>IF(OR(E5="",H5=""),"",E5/H5)</f>
      </c>
      <c r="J5">
        <f>IF(OR(I5="",C5=""),"",VLOOKUP(C5,Constants!$A$2:$C$4,2,FALSE)/(I5^2)+VLOOKUP(C5,Constants!$A$2:$C$4,3,FALSE)/I5)</f>
      </c>
      <c r="K5">
        <f>IF(OR(J5="",F5=""),"",EXP(-J5*(F5-15)*(1+0.8*J5*(F5-15))))</f>
      </c>
      <c r="L5">
        <f>IF(OR(E5="",K5=""),"",E5/K5)</f>
      </c>
      <c r="M5">
        <v>830</v>
      </c>
      <c r="N5">
        <f>IF(OR(L5="",M5=""),"",L5-M5)</f>
      </c>
      <c r="O5" t="str">
        <v>Clean</v>
      </c>
      <c r="P5" t="str">
        <v>Nil</v>
      </c>
      <c r="Q5" t="str">
        <v>Routine</v>
      </c>
      <c r="R5" t="str">
        <v>A. Desai</v>
      </c>
    </row>
    <row r="6">
      <c r="G6">
        <f>IF(OR(E6="",C6=""),"",VLOOKUP(C6,Constants!$A$2:$C$4,2,FALSE)/(E6^2)+VLOOKUP(C6,Constants!$A$2:$C$4,3,FALSE)/E6)</f>
      </c>
      <c r="H6">
        <f>IF(OR(G6="",F6=""),"",EXP(-G6*(F6-15)*(1+0.8*G6*(F6-15))))</f>
      </c>
      <c r="I6">
        <f>IF(OR(E6="",H6=""),"",E6/H6)</f>
      </c>
      <c r="J6">
        <f>IF(OR(I6="",C6=""),"",VLOOKUP(C6,Constants!$A$2:$C$4,2,FALSE)/(I6^2)+VLOOKUP(C6,Constants!$A$2:$C$4,3,FALSE)/I6)</f>
      </c>
      <c r="K6">
        <f>IF(OR(J6="",F6=""),"",EXP(-J6*(F6-15)*(1+0.8*J6*(F6-15))))</f>
      </c>
      <c r="L6">
        <f>IF(OR(E6="",K6=""),"",E6/K6)</f>
      </c>
      <c r="N6">
        <f>IF(OR(L6="",M6=""),"",L6-M6)</f>
      </c>
    </row>
    <row r="7">
      <c r="G7">
        <f>IF(OR(E7="",C7=""),"",VLOOKUP(C7,Constants!$A$2:$C$4,2,FALSE)/(E7^2)+VLOOKUP(C7,Constants!$A$2:$C$4,3,FALSE)/E7)</f>
      </c>
      <c r="H7">
        <f>IF(OR(G7="",F7=""),"",EXP(-G7*(F7-15)*(1+0.8*G7*(F7-15))))</f>
      </c>
      <c r="I7">
        <f>IF(OR(E7="",H7=""),"",E7/H7)</f>
      </c>
      <c r="J7">
        <f>IF(OR(I7="",C7=""),"",VLOOKUP(C7,Constants!$A$2:$C$4,2,FALSE)/(I7^2)+VLOOKUP(C7,Constants!$A$2:$C$4,3,FALSE)/I7)</f>
      </c>
      <c r="K7">
        <f>IF(OR(J7="",F7=""),"",EXP(-J7*(F7-15)*(1+0.8*J7*(F7-15))))</f>
      </c>
      <c r="L7">
        <f>IF(OR(E7="",K7=""),"",E7/K7)</f>
      </c>
      <c r="N7">
        <f>IF(OR(L7="",M7=""),"",L7-M7)</f>
      </c>
    </row>
    <row r="8">
      <c r="G8">
        <f>IF(OR(E8="",C8=""),"",VLOOKUP(C8,Constants!$A$2:$C$4,2,FALSE)/(E8^2)+VLOOKUP(C8,Constants!$A$2:$C$4,3,FALSE)/E8)</f>
      </c>
      <c r="H8">
        <f>IF(OR(G8="",F8=""),"",EXP(-G8*(F8-15)*(1+0.8*G8*(F8-15))))</f>
      </c>
      <c r="I8">
        <f>IF(OR(E8="",H8=""),"",E8/H8)</f>
      </c>
      <c r="J8">
        <f>IF(OR(I8="",C8=""),"",VLOOKUP(C8,Constants!$A$2:$C$4,2,FALSE)/(I8^2)+VLOOKUP(C8,Constants!$A$2:$C$4,3,FALSE)/I8)</f>
      </c>
      <c r="K8">
        <f>IF(OR(J8="",F8=""),"",EXP(-J8*(F8-15)*(1+0.8*J8*(F8-15))))</f>
      </c>
      <c r="L8">
        <f>IF(OR(E8="",K8=""),"",E8/K8)</f>
      </c>
      <c r="N8">
        <f>IF(OR(L8="",M8=""),"",L8-M8)</f>
      </c>
    </row>
    <row r="9">
      <c r="G9">
        <f>IF(OR(E9="",C9=""),"",VLOOKUP(C9,Constants!$A$2:$C$4,2,FALSE)/(E9^2)+VLOOKUP(C9,Constants!$A$2:$C$4,3,FALSE)/E9)</f>
      </c>
      <c r="H9">
        <f>IF(OR(G9="",F9=""),"",EXP(-G9*(F9-15)*(1+0.8*G9*(F9-15))))</f>
      </c>
      <c r="I9">
        <f>IF(OR(E9="",H9=""),"",E9/H9)</f>
      </c>
      <c r="J9">
        <f>IF(OR(I9="",C9=""),"",VLOOKUP(C9,Constants!$A$2:$C$4,2,FALSE)/(I9^2)+VLOOKUP(C9,Constants!$A$2:$C$4,3,FALSE)/I9)</f>
      </c>
      <c r="K9">
        <f>IF(OR(J9="",F9=""),"",EXP(-J9*(F9-15)*(1+0.8*J9*(F9-15))))</f>
      </c>
      <c r="L9">
        <f>IF(OR(E9="",K9=""),"",E9/K9)</f>
      </c>
      <c r="N9">
        <f>IF(OR(L9="",M9=""),"",L9-M9)</f>
      </c>
    </row>
    <row r="10">
      <c r="G10">
        <f>IF(OR(E10="",C10=""),"",VLOOKUP(C10,Constants!$A$2:$C$4,2,FALSE)/(E10^2)+VLOOKUP(C10,Constants!$A$2:$C$4,3,FALSE)/E10)</f>
      </c>
      <c r="H10">
        <f>IF(OR(G10="",F10=""),"",EXP(-G10*(F10-15)*(1+0.8*G10*(F10-15))))</f>
      </c>
      <c r="I10">
        <f>IF(OR(E10="",H10=""),"",E10/H10)</f>
      </c>
      <c r="J10">
        <f>IF(OR(I10="",C10=""),"",VLOOKUP(C10,Constants!$A$2:$C$4,2,FALSE)/(I10^2)+VLOOKUP(C10,Constants!$A$2:$C$4,3,FALSE)/I10)</f>
      </c>
      <c r="K10">
        <f>IF(OR(J10="",F10=""),"",EXP(-J10*(F10-15)*(1+0.8*J10*(F10-15))))</f>
      </c>
      <c r="L10">
        <f>IF(OR(E10="",K10=""),"",E10/K10)</f>
      </c>
      <c r="N10">
        <f>IF(OR(L10="",M10=""),"",L10-M10)</f>
      </c>
    </row>
    <row r="11">
      <c r="G11">
        <f>IF(OR(E11="",C11=""),"",VLOOKUP(C11,Constants!$A$2:$C$4,2,FALSE)/(E11^2)+VLOOKUP(C11,Constants!$A$2:$C$4,3,FALSE)/E11)</f>
      </c>
      <c r="H11">
        <f>IF(OR(G11="",F11=""),"",EXP(-G11*(F11-15)*(1+0.8*G11*(F11-15))))</f>
      </c>
      <c r="I11">
        <f>IF(OR(E11="",H11=""),"",E11/H11)</f>
      </c>
      <c r="J11">
        <f>IF(OR(I11="",C11=""),"",VLOOKUP(C11,Constants!$A$2:$C$4,2,FALSE)/(I11^2)+VLOOKUP(C11,Constants!$A$2:$C$4,3,FALSE)/I11)</f>
      </c>
      <c r="K11">
        <f>IF(OR(J11="",F11=""),"",EXP(-J11*(F11-15)*(1+0.8*J11*(F11-15))))</f>
      </c>
      <c r="L11">
        <f>IF(OR(E11="",K11=""),"",E11/K11)</f>
      </c>
      <c r="N11">
        <f>IF(OR(L11="",M11=""),"",L11-M11)</f>
      </c>
    </row>
    <row r="12">
      <c r="G12">
        <f>IF(OR(E12="",C12=""),"",VLOOKUP(C12,Constants!$A$2:$C$4,2,FALSE)/(E12^2)+VLOOKUP(C12,Constants!$A$2:$C$4,3,FALSE)/E12)</f>
      </c>
      <c r="H12">
        <f>IF(OR(G12="",F12=""),"",EXP(-G12*(F12-15)*(1+0.8*G12*(F12-15))))</f>
      </c>
      <c r="I12">
        <f>IF(OR(E12="",H12=""),"",E12/H12)</f>
      </c>
      <c r="J12">
        <f>IF(OR(I12="",C12=""),"",VLOOKUP(C12,Constants!$A$2:$C$4,2,FALSE)/(I12^2)+VLOOKUP(C12,Constants!$A$2:$C$4,3,FALSE)/I12)</f>
      </c>
      <c r="K12">
        <f>IF(OR(J12="",F12=""),"",EXP(-J12*(F12-15)*(1+0.8*J12*(F12-15))))</f>
      </c>
      <c r="L12">
        <f>IF(OR(E12="",K12=""),"",E12/K12)</f>
      </c>
      <c r="N12">
        <f>IF(OR(L12="",M12=""),"",L12-M12)</f>
      </c>
    </row>
    <row r="13">
      <c r="G13">
        <f>IF(OR(E13="",C13=""),"",VLOOKUP(C13,Constants!$A$2:$C$4,2,FALSE)/(E13^2)+VLOOKUP(C13,Constants!$A$2:$C$4,3,FALSE)/E13)</f>
      </c>
      <c r="H13">
        <f>IF(OR(G13="",F13=""),"",EXP(-G13*(F13-15)*(1+0.8*G13*(F13-15))))</f>
      </c>
      <c r="I13">
        <f>IF(OR(E13="",H13=""),"",E13/H13)</f>
      </c>
      <c r="J13">
        <f>IF(OR(I13="",C13=""),"",VLOOKUP(C13,Constants!$A$2:$C$4,2,FALSE)/(I13^2)+VLOOKUP(C13,Constants!$A$2:$C$4,3,FALSE)/I13)</f>
      </c>
      <c r="K13">
        <f>IF(OR(J13="",F13=""),"",EXP(-J13*(F13-15)*(1+0.8*J13*(F13-15))))</f>
      </c>
      <c r="L13">
        <f>IF(OR(E13="",K13=""),"",E13/K13)</f>
      </c>
      <c r="N13">
        <f>IF(OR(L13="",M13=""),"",L13-M13)</f>
      </c>
    </row>
    <row r="14">
      <c r="G14">
        <f>IF(OR(E14="",C14=""),"",VLOOKUP(C14,Constants!$A$2:$C$4,2,FALSE)/(E14^2)+VLOOKUP(C14,Constants!$A$2:$C$4,3,FALSE)/E14)</f>
      </c>
      <c r="H14">
        <f>IF(OR(G14="",F14=""),"",EXP(-G14*(F14-15)*(1+0.8*G14*(F14-15))))</f>
      </c>
      <c r="I14">
        <f>IF(OR(E14="",H14=""),"",E14/H14)</f>
      </c>
      <c r="J14">
        <f>IF(OR(I14="",C14=""),"",VLOOKUP(C14,Constants!$A$2:$C$4,2,FALSE)/(I14^2)+VLOOKUP(C14,Constants!$A$2:$C$4,3,FALSE)/I14)</f>
      </c>
      <c r="K14">
        <f>IF(OR(J14="",F14=""),"",EXP(-J14*(F14-15)*(1+0.8*J14*(F14-15))))</f>
      </c>
      <c r="L14">
        <f>IF(OR(E14="",K14=""),"",E14/K14)</f>
      </c>
      <c r="N14">
        <f>IF(OR(L14="",M14=""),"",L14-M14)</f>
      </c>
    </row>
    <row r="15">
      <c r="G15">
        <f>IF(OR(E15="",C15=""),"",VLOOKUP(C15,Constants!$A$2:$C$4,2,FALSE)/(E15^2)+VLOOKUP(C15,Constants!$A$2:$C$4,3,FALSE)/E15)</f>
      </c>
      <c r="H15">
        <f>IF(OR(G15="",F15=""),"",EXP(-G15*(F15-15)*(1+0.8*G15*(F15-15))))</f>
      </c>
      <c r="I15">
        <f>IF(OR(E15="",H15=""),"",E15/H15)</f>
      </c>
      <c r="J15">
        <f>IF(OR(I15="",C15=""),"",VLOOKUP(C15,Constants!$A$2:$C$4,2,FALSE)/(I15^2)+VLOOKUP(C15,Constants!$A$2:$C$4,3,FALSE)/I15)</f>
      </c>
      <c r="K15">
        <f>IF(OR(J15="",F15=""),"",EXP(-J15*(F15-15)*(1+0.8*J15*(F15-15))))</f>
      </c>
      <c r="L15">
        <f>IF(OR(E15="",K15=""),"",E15/K15)</f>
      </c>
      <c r="N15">
        <f>IF(OR(L15="",M15=""),"",L15-M15)</f>
      </c>
    </row>
    <row r="16">
      <c r="G16">
        <f>IF(OR(E16="",C16=""),"",VLOOKUP(C16,Constants!$A$2:$C$4,2,FALSE)/(E16^2)+VLOOKUP(C16,Constants!$A$2:$C$4,3,FALSE)/E16)</f>
      </c>
      <c r="H16">
        <f>IF(OR(G16="",F16=""),"",EXP(-G16*(F16-15)*(1+0.8*G16*(F16-15))))</f>
      </c>
      <c r="I16">
        <f>IF(OR(E16="",H16=""),"",E16/H16)</f>
      </c>
      <c r="J16">
        <f>IF(OR(I16="",C16=""),"",VLOOKUP(C16,Constants!$A$2:$C$4,2,FALSE)/(I16^2)+VLOOKUP(C16,Constants!$A$2:$C$4,3,FALSE)/I16)</f>
      </c>
      <c r="K16">
        <f>IF(OR(J16="",F16=""),"",EXP(-J16*(F16-15)*(1+0.8*J16*(F16-15))))</f>
      </c>
      <c r="L16">
        <f>IF(OR(E16="",K16=""),"",E16/K16)</f>
      </c>
      <c r="N16">
        <f>IF(OR(L16="",M16=""),"",L16-M16)</f>
      </c>
    </row>
    <row r="17">
      <c r="G17">
        <f>IF(OR(E17="",C17=""),"",VLOOKUP(C17,Constants!$A$2:$C$4,2,FALSE)/(E17^2)+VLOOKUP(C17,Constants!$A$2:$C$4,3,FALSE)/E17)</f>
      </c>
      <c r="H17">
        <f>IF(OR(G17="",F17=""),"",EXP(-G17*(F17-15)*(1+0.8*G17*(F17-15))))</f>
      </c>
      <c r="I17">
        <f>IF(OR(E17="",H17=""),"",E17/H17)</f>
      </c>
      <c r="J17">
        <f>IF(OR(I17="",C17=""),"",VLOOKUP(C17,Constants!$A$2:$C$4,2,FALSE)/(I17^2)+VLOOKUP(C17,Constants!$A$2:$C$4,3,FALSE)/I17)</f>
      </c>
      <c r="K17">
        <f>IF(OR(J17="",F17=""),"",EXP(-J17*(F17-15)*(1+0.8*J17*(F17-15))))</f>
      </c>
      <c r="L17">
        <f>IF(OR(E17="",K17=""),"",E17/K17)</f>
      </c>
      <c r="N17">
        <f>IF(OR(L17="",M17=""),"",L17-M17)</f>
      </c>
    </row>
    <row r="18">
      <c r="G18">
        <f>IF(OR(E18="",C18=""),"",VLOOKUP(C18,Constants!$A$2:$C$4,2,FALSE)/(E18^2)+VLOOKUP(C18,Constants!$A$2:$C$4,3,FALSE)/E18)</f>
      </c>
      <c r="H18">
        <f>IF(OR(G18="",F18=""),"",EXP(-G18*(F18-15)*(1+0.8*G18*(F18-15))))</f>
      </c>
      <c r="I18">
        <f>IF(OR(E18="",H18=""),"",E18/H18)</f>
      </c>
      <c r="J18">
        <f>IF(OR(I18="",C18=""),"",VLOOKUP(C18,Constants!$A$2:$C$4,2,FALSE)/(I18^2)+VLOOKUP(C18,Constants!$A$2:$C$4,3,FALSE)/I18)</f>
      </c>
      <c r="K18">
        <f>IF(OR(J18="",F18=""),"",EXP(-J18*(F18-15)*(1+0.8*J18*(F18-15))))</f>
      </c>
      <c r="L18">
        <f>IF(OR(E18="",K18=""),"",E18/K18)</f>
      </c>
      <c r="N18">
        <f>IF(OR(L18="",M18=""),"",L18-M18)</f>
      </c>
    </row>
    <row r="19">
      <c r="G19">
        <f>IF(OR(E19="",C19=""),"",VLOOKUP(C19,Constants!$A$2:$C$4,2,FALSE)/(E19^2)+VLOOKUP(C19,Constants!$A$2:$C$4,3,FALSE)/E19)</f>
      </c>
      <c r="H19">
        <f>IF(OR(G19="",F19=""),"",EXP(-G19*(F19-15)*(1+0.8*G19*(F19-15))))</f>
      </c>
      <c r="I19">
        <f>IF(OR(E19="",H19=""),"",E19/H19)</f>
      </c>
      <c r="J19">
        <f>IF(OR(I19="",C19=""),"",VLOOKUP(C19,Constants!$A$2:$C$4,2,FALSE)/(I19^2)+VLOOKUP(C19,Constants!$A$2:$C$4,3,FALSE)/I19)</f>
      </c>
      <c r="K19">
        <f>IF(OR(J19="",F19=""),"",EXP(-J19*(F19-15)*(1+0.8*J19*(F19-15))))</f>
      </c>
      <c r="L19">
        <f>IF(OR(E19="",K19=""),"",E19/K19)</f>
      </c>
      <c r="N19">
        <f>IF(OR(L19="",M19=""),"",L19-M19)</f>
      </c>
    </row>
    <row r="20">
      <c r="G20">
        <f>IF(OR(E20="",C20=""),"",VLOOKUP(C20,Constants!$A$2:$C$4,2,FALSE)/(E20^2)+VLOOKUP(C20,Constants!$A$2:$C$4,3,FALSE)/E20)</f>
      </c>
      <c r="H20">
        <f>IF(OR(G20="",F20=""),"",EXP(-G20*(F20-15)*(1+0.8*G20*(F20-15))))</f>
      </c>
      <c r="I20">
        <f>IF(OR(E20="",H20=""),"",E20/H20)</f>
      </c>
      <c r="J20">
        <f>IF(OR(I20="",C20=""),"",VLOOKUP(C20,Constants!$A$2:$C$4,2,FALSE)/(I20^2)+VLOOKUP(C20,Constants!$A$2:$C$4,3,FALSE)/I20)</f>
      </c>
      <c r="K20">
        <f>IF(OR(J20="",F20=""),"",EXP(-J20*(F20-15)*(1+0.8*J20*(F20-15))))</f>
      </c>
      <c r="L20">
        <f>IF(OR(E20="",K20=""),"",E20/K20)</f>
      </c>
      <c r="N20">
        <f>IF(OR(L20="",M20=""),"",L20-M20)</f>
      </c>
    </row>
    <row r="21">
      <c r="G21">
        <f>IF(OR(E21="",C21=""),"",VLOOKUP(C21,Constants!$A$2:$C$4,2,FALSE)/(E21^2)+VLOOKUP(C21,Constants!$A$2:$C$4,3,FALSE)/E21)</f>
      </c>
      <c r="H21">
        <f>IF(OR(G21="",F21=""),"",EXP(-G21*(F21-15)*(1+0.8*G21*(F21-15))))</f>
      </c>
      <c r="I21">
        <f>IF(OR(E21="",H21=""),"",E21/H21)</f>
      </c>
      <c r="J21">
        <f>IF(OR(I21="",C21=""),"",VLOOKUP(C21,Constants!$A$2:$C$4,2,FALSE)/(I21^2)+VLOOKUP(C21,Constants!$A$2:$C$4,3,FALSE)/I21)</f>
      </c>
      <c r="K21">
        <f>IF(OR(J21="",F21=""),"",EXP(-J21*(F21-15)*(1+0.8*J21*(F21-15))))</f>
      </c>
      <c r="L21">
        <f>IF(OR(E21="",K21=""),"",E21/K21)</f>
      </c>
      <c r="N21">
        <f>IF(OR(L21="",M21=""),"",L21-M21)</f>
      </c>
    </row>
    <row r="22">
      <c r="G22">
        <f>IF(OR(E22="",C22=""),"",VLOOKUP(C22,Constants!$A$2:$C$4,2,FALSE)/(E22^2)+VLOOKUP(C22,Constants!$A$2:$C$4,3,FALSE)/E22)</f>
      </c>
      <c r="H22">
        <f>IF(OR(G22="",F22=""),"",EXP(-G22*(F22-15)*(1+0.8*G22*(F22-15))))</f>
      </c>
      <c r="I22">
        <f>IF(OR(E22="",H22=""),"",E22/H22)</f>
      </c>
      <c r="J22">
        <f>IF(OR(I22="",C22=""),"",VLOOKUP(C22,Constants!$A$2:$C$4,2,FALSE)/(I22^2)+VLOOKUP(C22,Constants!$A$2:$C$4,3,FALSE)/I22)</f>
      </c>
      <c r="K22">
        <f>IF(OR(J22="",F22=""),"",EXP(-J22*(F22-15)*(1+0.8*J22*(F22-15))))</f>
      </c>
      <c r="L22">
        <f>IF(OR(E22="",K22=""),"",E22/K22)</f>
      </c>
      <c r="N22">
        <f>IF(OR(L22="",M22=""),"",L22-M22)</f>
      </c>
    </row>
    <row r="23">
      <c r="G23">
        <f>IF(OR(E23="",C23=""),"",VLOOKUP(C23,Constants!$A$2:$C$4,2,FALSE)/(E23^2)+VLOOKUP(C23,Constants!$A$2:$C$4,3,FALSE)/E23)</f>
      </c>
      <c r="H23">
        <f>IF(OR(G23="",F23=""),"",EXP(-G23*(F23-15)*(1+0.8*G23*(F23-15))))</f>
      </c>
      <c r="I23">
        <f>IF(OR(E23="",H23=""),"",E23/H23)</f>
      </c>
      <c r="J23">
        <f>IF(OR(I23="",C23=""),"",VLOOKUP(C23,Constants!$A$2:$C$4,2,FALSE)/(I23^2)+VLOOKUP(C23,Constants!$A$2:$C$4,3,FALSE)/I23)</f>
      </c>
      <c r="K23">
        <f>IF(OR(J23="",F23=""),"",EXP(-J23*(F23-15)*(1+0.8*J23*(F23-15))))</f>
      </c>
      <c r="L23">
        <f>IF(OR(E23="",K23=""),"",E23/K23)</f>
      </c>
      <c r="N23">
        <f>IF(OR(L23="",M23=""),"",L23-M23)</f>
      </c>
    </row>
    <row r="24">
      <c r="G24">
        <f>IF(OR(E24="",C24=""),"",VLOOKUP(C24,Constants!$A$2:$C$4,2,FALSE)/(E24^2)+VLOOKUP(C24,Constants!$A$2:$C$4,3,FALSE)/E24)</f>
      </c>
      <c r="H24">
        <f>IF(OR(G24="",F24=""),"",EXP(-G24*(F24-15)*(1+0.8*G24*(F24-15))))</f>
      </c>
      <c r="I24">
        <f>IF(OR(E24="",H24=""),"",E24/H24)</f>
      </c>
      <c r="J24">
        <f>IF(OR(I24="",C24=""),"",VLOOKUP(C24,Constants!$A$2:$C$4,2,FALSE)/(I24^2)+VLOOKUP(C24,Constants!$A$2:$C$4,3,FALSE)/I24)</f>
      </c>
      <c r="K24">
        <f>IF(OR(J24="",F24=""),"",EXP(-J24*(F24-15)*(1+0.8*J24*(F24-15))))</f>
      </c>
      <c r="L24">
        <f>IF(OR(E24="",K24=""),"",E24/K24)</f>
      </c>
      <c r="N24">
        <f>IF(OR(L24="",M24=""),"",L24-M24)</f>
      </c>
    </row>
    <row r="25">
      <c r="G25">
        <f>IF(OR(E25="",C25=""),"",VLOOKUP(C25,Constants!$A$2:$C$4,2,FALSE)/(E25^2)+VLOOKUP(C25,Constants!$A$2:$C$4,3,FALSE)/E25)</f>
      </c>
      <c r="H25">
        <f>IF(OR(G25="",F25=""),"",EXP(-G25*(F25-15)*(1+0.8*G25*(F25-15))))</f>
      </c>
      <c r="I25">
        <f>IF(OR(E25="",H25=""),"",E25/H25)</f>
      </c>
      <c r="J25">
        <f>IF(OR(I25="",C25=""),"",VLOOKUP(C25,Constants!$A$2:$C$4,2,FALSE)/(I25^2)+VLOOKUP(C25,Constants!$A$2:$C$4,3,FALSE)/I25)</f>
      </c>
      <c r="K25">
        <f>IF(OR(J25="",F25=""),"",EXP(-J25*(F25-15)*(1+0.8*J25*(F25-15))))</f>
      </c>
      <c r="L25">
        <f>IF(OR(E25="",K25=""),"",E25/K25)</f>
      </c>
      <c r="N25">
        <f>IF(OR(L25="",M25=""),"",L25-M25)</f>
      </c>
    </row>
    <row r="26">
      <c r="G26">
        <f>IF(OR(E26="",C26=""),"",VLOOKUP(C26,Constants!$A$2:$C$4,2,FALSE)/(E26^2)+VLOOKUP(C26,Constants!$A$2:$C$4,3,FALSE)/E26)</f>
      </c>
      <c r="H26">
        <f>IF(OR(G26="",F26=""),"",EXP(-G26*(F26-15)*(1+0.8*G26*(F26-15))))</f>
      </c>
      <c r="I26">
        <f>IF(OR(E26="",H26=""),"",E26/H26)</f>
      </c>
      <c r="J26">
        <f>IF(OR(I26="",C26=""),"",VLOOKUP(C26,Constants!$A$2:$C$4,2,FALSE)/(I26^2)+VLOOKUP(C26,Constants!$A$2:$C$4,3,FALSE)/I26)</f>
      </c>
      <c r="K26">
        <f>IF(OR(J26="",F26=""),"",EXP(-J26*(F26-15)*(1+0.8*J26*(F26-15))))</f>
      </c>
      <c r="L26">
        <f>IF(OR(E26="",K26=""),"",E26/K26)</f>
      </c>
      <c r="N26">
        <f>IF(OR(L26="",M26=""),"",L26-M26)</f>
      </c>
    </row>
    <row r="27">
      <c r="G27">
        <f>IF(OR(E27="",C27=""),"",VLOOKUP(C27,Constants!$A$2:$C$4,2,FALSE)/(E27^2)+VLOOKUP(C27,Constants!$A$2:$C$4,3,FALSE)/E27)</f>
      </c>
      <c r="H27">
        <f>IF(OR(G27="",F27=""),"",EXP(-G27*(F27-15)*(1+0.8*G27*(F27-15))))</f>
      </c>
      <c r="I27">
        <f>IF(OR(E27="",H27=""),"",E27/H27)</f>
      </c>
      <c r="J27">
        <f>IF(OR(I27="",C27=""),"",VLOOKUP(C27,Constants!$A$2:$C$4,2,FALSE)/(I27^2)+VLOOKUP(C27,Constants!$A$2:$C$4,3,FALSE)/I27)</f>
      </c>
      <c r="K27">
        <f>IF(OR(J27="",F27=""),"",EXP(-J27*(F27-15)*(1+0.8*J27*(F27-15))))</f>
      </c>
      <c r="L27">
        <f>IF(OR(E27="",K27=""),"",E27/K27)</f>
      </c>
      <c r="N27">
        <f>IF(OR(L27="",M27=""),"",L27-M27)</f>
      </c>
    </row>
    <row r="28">
      <c r="G28">
        <f>IF(OR(E28="",C28=""),"",VLOOKUP(C28,Constants!$A$2:$C$4,2,FALSE)/(E28^2)+VLOOKUP(C28,Constants!$A$2:$C$4,3,FALSE)/E28)</f>
      </c>
      <c r="H28">
        <f>IF(OR(G28="",F28=""),"",EXP(-G28*(F28-15)*(1+0.8*G28*(F28-15))))</f>
      </c>
      <c r="I28">
        <f>IF(OR(E28="",H28=""),"",E28/H28)</f>
      </c>
      <c r="J28">
        <f>IF(OR(I28="",C28=""),"",VLOOKUP(C28,Constants!$A$2:$C$4,2,FALSE)/(I28^2)+VLOOKUP(C28,Constants!$A$2:$C$4,3,FALSE)/I28)</f>
      </c>
      <c r="K28">
        <f>IF(OR(J28="",F28=""),"",EXP(-J28*(F28-15)*(1+0.8*J28*(F28-15))))</f>
      </c>
      <c r="L28">
        <f>IF(OR(E28="",K28=""),"",E28/K28)</f>
      </c>
      <c r="N28">
        <f>IF(OR(L28="",M28=""),"",L28-M28)</f>
      </c>
    </row>
    <row r="29">
      <c r="G29">
        <f>IF(OR(E29="",C29=""),"",VLOOKUP(C29,Constants!$A$2:$C$4,2,FALSE)/(E29^2)+VLOOKUP(C29,Constants!$A$2:$C$4,3,FALSE)/E29)</f>
      </c>
      <c r="H29">
        <f>IF(OR(G29="",F29=""),"",EXP(-G29*(F29-15)*(1+0.8*G29*(F29-15))))</f>
      </c>
      <c r="I29">
        <f>IF(OR(E29="",H29=""),"",E29/H29)</f>
      </c>
      <c r="J29">
        <f>IF(OR(I29="",C29=""),"",VLOOKUP(C29,Constants!$A$2:$C$4,2,FALSE)/(I29^2)+VLOOKUP(C29,Constants!$A$2:$C$4,3,FALSE)/I29)</f>
      </c>
      <c r="K29">
        <f>IF(OR(J29="",F29=""),"",EXP(-J29*(F29-15)*(1+0.8*J29*(F29-15))))</f>
      </c>
      <c r="L29">
        <f>IF(OR(E29="",K29=""),"",E29/K29)</f>
      </c>
      <c r="N29">
        <f>IF(OR(L29="",M29=""),"",L29-M29)</f>
      </c>
    </row>
    <row r="30">
      <c r="G30">
        <f>IF(OR(E30="",C30=""),"",VLOOKUP(C30,Constants!$A$2:$C$4,2,FALSE)/(E30^2)+VLOOKUP(C30,Constants!$A$2:$C$4,3,FALSE)/E30)</f>
      </c>
      <c r="H30">
        <f>IF(OR(G30="",F30=""),"",EXP(-G30*(F30-15)*(1+0.8*G30*(F30-15))))</f>
      </c>
      <c r="I30">
        <f>IF(OR(E30="",H30=""),"",E30/H30)</f>
      </c>
      <c r="J30">
        <f>IF(OR(I30="",C30=""),"",VLOOKUP(C30,Constants!$A$2:$C$4,2,FALSE)/(I30^2)+VLOOKUP(C30,Constants!$A$2:$C$4,3,FALSE)/I30)</f>
      </c>
      <c r="K30">
        <f>IF(OR(J30="",F30=""),"",EXP(-J30*(F30-15)*(1+0.8*J30*(F30-15))))</f>
      </c>
      <c r="L30">
        <f>IF(OR(E30="",K30=""),"",E30/K30)</f>
      </c>
      <c r="N30">
        <f>IF(OR(L30="",M30=""),"",L30-M30)</f>
      </c>
    </row>
    <row r="31">
      <c r="G31">
        <f>IF(OR(E31="",C31=""),"",VLOOKUP(C31,Constants!$A$2:$C$4,2,FALSE)/(E31^2)+VLOOKUP(C31,Constants!$A$2:$C$4,3,FALSE)/E31)</f>
      </c>
      <c r="H31">
        <f>IF(OR(G31="",F31=""),"",EXP(-G31*(F31-15)*(1+0.8*G31*(F31-15))))</f>
      </c>
      <c r="I31">
        <f>IF(OR(E31="",H31=""),"",E31/H31)</f>
      </c>
      <c r="J31">
        <f>IF(OR(I31="",C31=""),"",VLOOKUP(C31,Constants!$A$2:$C$4,2,FALSE)/(I31^2)+VLOOKUP(C31,Constants!$A$2:$C$4,3,FALSE)/I31)</f>
      </c>
      <c r="K31">
        <f>IF(OR(J31="",F31=""),"",EXP(-J31*(F31-15)*(1+0.8*J31*(F31-15))))</f>
      </c>
      <c r="L31">
        <f>IF(OR(E31="",K31=""),"",E31/K31)</f>
      </c>
      <c r="N31">
        <f>IF(OR(L31="",M31=""),"",L31-M31)</f>
      </c>
    </row>
    <row r="32">
      <c r="G32">
        <f>IF(OR(E32="",C32=""),"",VLOOKUP(C32,Constants!$A$2:$C$4,2,FALSE)/(E32^2)+VLOOKUP(C32,Constants!$A$2:$C$4,3,FALSE)/E32)</f>
      </c>
      <c r="H32">
        <f>IF(OR(G32="",F32=""),"",EXP(-G32*(F32-15)*(1+0.8*G32*(F32-15))))</f>
      </c>
      <c r="I32">
        <f>IF(OR(E32="",H32=""),"",E32/H32)</f>
      </c>
      <c r="J32">
        <f>IF(OR(I32="",C32=""),"",VLOOKUP(C32,Constants!$A$2:$C$4,2,FALSE)/(I32^2)+VLOOKUP(C32,Constants!$A$2:$C$4,3,FALSE)/I32)</f>
      </c>
      <c r="K32">
        <f>IF(OR(J32="",F32=""),"",EXP(-J32*(F32-15)*(1+0.8*J32*(F32-15))))</f>
      </c>
      <c r="L32">
        <f>IF(OR(E32="",K32=""),"",E32/K32)</f>
      </c>
      <c r="N32">
        <f>IF(OR(L32="",M32=""),"",L32-M32)</f>
      </c>
    </row>
  </sheetData>
  <ignoredErrors>
    <ignoredError numberStoredAsText="1" sqref="A1:S3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cols>
    <col min="1" max="1" width="16.83203125" customWidth="1"/>
    <col min="2" max="2" width="12.83203125" customWidth="1"/>
    <col min="3" max="3" width="10.83203125" customWidth="1"/>
  </cols>
  <sheetData>
    <row r="1">
      <c r="A1" t="str">
        <v>Product</v>
      </c>
      <c r="B1" t="str">
        <v>K0</v>
      </c>
      <c r="C1" t="str">
        <v>K1</v>
      </c>
    </row>
    <row r="2">
      <c r="A2" t="str">
        <v>Petrol / MS</v>
      </c>
      <c r="B2">
        <v>346.4228</v>
      </c>
      <c r="C2">
        <v>0.4388</v>
      </c>
    </row>
    <row r="3">
      <c r="A3" t="str">
        <v>Diesel / HSD</v>
      </c>
      <c r="B3">
        <v>186.9696</v>
      </c>
      <c r="C3">
        <v>0.4862</v>
      </c>
    </row>
    <row r="4">
      <c r="A4" t="str">
        <v>Kerosene / ATF</v>
      </c>
      <c r="B4">
        <v>594.5418</v>
      </c>
      <c r="C4">
        <v>0</v>
      </c>
    </row>
    <row r="6">
      <c r="A6" t="str">
        <v>These are the ASTM D1250 / API MPMS 11.1 constants for each product</v>
      </c>
    </row>
    <row r="7">
      <c r="A7" t="str">
        <v>group. Do not edit them, and do not rename the products in column A —</v>
      </c>
    </row>
    <row r="8">
      <c r="A8" t="str">
        <v>the log looks them up by that exact text.</v>
      </c>
    </row>
  </sheetData>
  <ignoredErrors>
    <ignoredError numberStoredAsText="1" sqref="A1:C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cols>
    <col min="1" max="1" width="78.83203125" customWidth="1"/>
  </cols>
  <sheetData>
    <row r="1">
      <c r="A1" t="str">
        <v>FUEL QUALITY CHECK LOG</v>
      </c>
    </row>
    <row r="2">
      <c r="A2" t="str">
        <v/>
      </c>
    </row>
    <row r="3">
      <c r="A3" t="str">
        <v>One row per check. The point of the sheet is the routine rows: a log</v>
      </c>
    </row>
    <row r="4">
      <c r="A4" t="str">
        <v>that only exists when somebody complained reads as a log kept for</v>
      </c>
    </row>
    <row r="5">
      <c r="A5" t="str">
        <v>complaints, and it is worth much less when you need it.</v>
      </c>
    </row>
    <row r="6">
      <c r="A6" t="str">
        <v/>
      </c>
    </row>
    <row r="7">
      <c r="A7" t="str">
        <v>Columns G to L and N compute. You fill in the reading and the</v>
      </c>
    </row>
    <row r="8">
      <c r="A8" t="str">
        <v>temperature; the sheet corrects the reading to 15 C and compares that</v>
      </c>
    </row>
    <row r="9">
      <c r="A9" t="str">
        <v>against the invoice figure, because density is quoted at 15 C and the</v>
      </c>
    </row>
    <row r="10">
      <c r="A10" t="str">
        <v>fuel in your tank is not. An uncorrected reading routinely looks out of</v>
      </c>
    </row>
    <row r="11">
      <c r="A11" t="str">
        <v>tolerance when nothing is wrong, and that is the single most common</v>
      </c>
    </row>
    <row r="12">
      <c r="A12" t="str">
        <v>reason a check appears to fail.</v>
      </c>
    </row>
    <row r="13">
      <c r="A13" t="str">
        <v/>
      </c>
    </row>
    <row r="14">
      <c r="A14" t="str">
        <v>The correction is done in two passes, G-I then J-L, because the</v>
      </c>
    </row>
    <row r="15">
      <c r="A15" t="str">
        <v>coefficient depends on the answer. Column L is the one to read.</v>
      </c>
    </row>
    <row r="16">
      <c r="A16" t="str">
        <v/>
      </c>
    </row>
    <row r="17">
      <c r="A17" t="str">
        <v>Product in column C must match the Constants sheet exactly. Pick it</v>
      </c>
    </row>
    <row r="18">
      <c r="A18" t="str">
        <v>from there rather than typing it, or the lookup returns an error.</v>
      </c>
    </row>
    <row r="19">
      <c r="A19" t="str">
        <v/>
      </c>
    </row>
    <row r="20">
      <c r="A20" t="str">
        <v>What the sheet does not do: decide whether a difference is acceptable.</v>
      </c>
    </row>
    <row r="21">
      <c r="A21" t="str">
        <v>Tolerance is a matter for you and your supplier, and a threshold</v>
      </c>
    </row>
    <row r="22">
      <c r="A22" t="str">
        <v>printed here would be wrong for somebody.</v>
      </c>
    </row>
    <row r="24">
      <c r="A24" t="str">
        <v>The grey cells are formulas. Overwriting one is undetectable by looking</v>
      </c>
    </row>
    <row r="25">
      <c r="A25" t="str">
        <v>at the sheet — the totals stay internally consistent and the check has</v>
      </c>
    </row>
    <row r="26">
      <c r="A26" t="str">
        <v>quietly stopped checking. If you share this file, share the original.</v>
      </c>
    </row>
    <row r="28">
      <c r="A28" t="str">
        <v>Sample figures are filled in so the sheet makes sense on opening.</v>
      </c>
    </row>
    <row r="29">
      <c r="A29" t="str">
        <v>Clear them before your first day.</v>
      </c>
    </row>
    <row r="31">
      <c r="A31" t="str">
        <v>Free from https://pumpdesk.in — guides, calculators and the software</v>
      </c>
    </row>
    <row r="32">
      <c r="A32" t="str">
        <v>that does all of this from the entries your staff already make.</v>
      </c>
    </row>
  </sheetData>
  <ignoredErrors>
    <ignoredError numberStoredAsText="1" sqref="A1:A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Quality checks</vt:lpstr>
      <vt:lpstr>Constants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